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745" activeTab="0"/>
  </bookViews>
  <sheets>
    <sheet name="112學年度收支明細表" sheetId="1" r:id="rId1"/>
    <sheet name="112家長會預算" sheetId="2" r:id="rId2"/>
    <sheet name="Chart1" sheetId="3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<sst xmlns="http://schemas.openxmlformats.org/spreadsheetml/2006/main" count="109" uniqueCount="108">
  <si>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t>日   期</t>
  </si>
  <si>
    <t>憑證號碼</t>
  </si>
  <si>
    <t>支   出</t>
  </si>
  <si>
    <t>摘           要</t>
  </si>
  <si>
    <t>經費項目代碼</t>
  </si>
  <si>
    <t>項次</t>
  </si>
  <si>
    <t>處室</t>
  </si>
  <si>
    <t>項  目</t>
  </si>
  <si>
    <t>數量</t>
  </si>
  <si>
    <t>單  價</t>
  </si>
  <si>
    <t>預算金額</t>
  </si>
  <si>
    <t>教務處</t>
  </si>
  <si>
    <t>代課費(各項研習、帶隊比賽、評鑑訪視等)</t>
  </si>
  <si>
    <t>畢業典禮經費(其餘由校內經費91Y支出)</t>
  </si>
  <si>
    <t>教務處小計</t>
  </si>
  <si>
    <t>兒童節禮物</t>
  </si>
  <si>
    <t>總務處</t>
  </si>
  <si>
    <t>行政費(印鑑變更作業等)</t>
  </si>
  <si>
    <t>期末感恩餐會費(教職員及志工等)</t>
  </si>
  <si>
    <t>總務處小計</t>
  </si>
  <si>
    <t>雜支小計</t>
  </si>
  <si>
    <t>雜支(總經費不逾於5%編列)</t>
  </si>
  <si>
    <t>全校總計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</si>
  <si>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</si>
  <si>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</si>
  <si>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</si>
  <si>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</si>
  <si>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</si>
  <si>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</si>
  <si>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</si>
  <si>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</si>
  <si>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</si>
  <si>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</si>
  <si>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</si>
  <si>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</si>
  <si>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</si>
  <si>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D1</t>
  </si>
  <si>
    <t>已用金額</t>
  </si>
  <si>
    <t>剩餘金額</t>
  </si>
  <si>
    <t>支出憑證編號</t>
  </si>
  <si>
    <t>總計</t>
  </si>
  <si>
    <t>收  入</t>
  </si>
  <si>
    <t>D3</t>
  </si>
  <si>
    <r>
      <t>語文競賽費用(獎勵金、餐盒等)</t>
    </r>
    <r>
      <rPr>
        <sz val="12"/>
        <rFont val="標楷體"/>
        <family val="4"/>
      </rPr>
      <t>(依據「學生家長會獎勵師生參加指導比賽實施辦法」)</t>
    </r>
  </si>
  <si>
    <t>校外教學教師指導費(一~六校外教學、畢旅)</t>
  </si>
  <si>
    <t>學務處</t>
  </si>
  <si>
    <t>校慶運動會</t>
  </si>
  <si>
    <t>學校社團校外比賽經費(舞蹈、舞獅、羽球)</t>
  </si>
  <si>
    <t>學校社團校外比賽經費(全國賽)</t>
  </si>
  <si>
    <t>志工年節慰勞禮品</t>
  </si>
  <si>
    <t>午餐廚工津貼(1000元/月*2人*9個月)</t>
  </si>
  <si>
    <t>學務處小計</t>
  </si>
  <si>
    <t>109學年度新舊任會長交接禮品</t>
  </si>
  <si>
    <t>參加蘆竹區教育會會費</t>
  </si>
  <si>
    <t>輔導室</t>
  </si>
  <si>
    <t>親職日(各班補助、工作人員誤餐費)</t>
  </si>
  <si>
    <t>慶生蛋糕</t>
  </si>
  <si>
    <t>輔導室小計</t>
  </si>
  <si>
    <t>C5</t>
  </si>
  <si>
    <t>D2</t>
  </si>
  <si>
    <t>D4</t>
  </si>
  <si>
    <t>E5</t>
  </si>
  <si>
    <t>A4</t>
  </si>
  <si>
    <t>B7</t>
  </si>
  <si>
    <t>餘   額</t>
  </si>
  <si>
    <t>志工活動費(志工大會、志工文康活動)</t>
  </si>
  <si>
    <t>防疫、衛生物資</t>
  </si>
  <si>
    <t>公關費(紅白包、校際禮金、退休、調職教師紀念品(不含鐘點)、布達、拜拜祭品、評鑑及評選誤餐費等)</t>
  </si>
  <si>
    <t>學務處全校活動經費及獎勵品</t>
  </si>
  <si>
    <t>B8</t>
  </si>
  <si>
    <t>B9</t>
  </si>
  <si>
    <t>迎新活動(祖父節餐盒)</t>
  </si>
  <si>
    <t>班親會(各班補助、工作人員誤餐費)</t>
  </si>
  <si>
    <t>112學年度家長費預算編列</t>
  </si>
  <si>
    <r>
      <t xml:space="preserve">      </t>
    </r>
    <r>
      <rPr>
        <sz val="20"/>
        <rFont val="標楷體"/>
        <family val="4"/>
      </rPr>
      <t>桃園市蘆竹區山腳國民小學家長會112學年度收支明細表</t>
    </r>
  </si>
  <si>
    <t>6.8.9.13</t>
  </si>
  <si>
    <t>支14</t>
  </si>
  <si>
    <t>運動會禮卷</t>
  </si>
  <si>
    <t>支15</t>
  </si>
  <si>
    <t>家長會長協會費</t>
  </si>
  <si>
    <t>支18</t>
  </si>
  <si>
    <t>運動會茶水</t>
  </si>
  <si>
    <t>12.15.</t>
  </si>
  <si>
    <t>支19</t>
  </si>
  <si>
    <t>支20</t>
  </si>
  <si>
    <t>運動會帳篷</t>
  </si>
  <si>
    <t>運動會音響</t>
  </si>
  <si>
    <t>支22</t>
  </si>
  <si>
    <t>運動會志工餐盒</t>
  </si>
  <si>
    <t>支23</t>
  </si>
  <si>
    <t>運動會慰勞教職員工飲料</t>
  </si>
  <si>
    <t>支24</t>
  </si>
  <si>
    <t>運動會會長及副會長證書</t>
  </si>
  <si>
    <t>運動會印刷物品</t>
  </si>
  <si>
    <t>支25</t>
  </si>
  <si>
    <t>運動會服飾</t>
  </si>
  <si>
    <t>支26</t>
  </si>
  <si>
    <t>支27</t>
  </si>
  <si>
    <t>運動會獎牌.錦旗</t>
  </si>
  <si>
    <t>支28</t>
  </si>
  <si>
    <t>運動會場布置</t>
  </si>
  <si>
    <t>運動會創意進場.趣味競賽費用</t>
  </si>
  <si>
    <t>支29</t>
  </si>
  <si>
    <t>支30</t>
  </si>
  <si>
    <t>運動會課務代班費</t>
  </si>
  <si>
    <t>支31</t>
  </si>
  <si>
    <t>運動會指導鐘點費</t>
  </si>
  <si>
    <t>14.18.19.20.22.23.24.25.26.27.28.29.30.31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</si>
</sst>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#,##0;[Red]#,##0"/>
    <numFmt numFmtId="182" formatCode="#,##0_);[Red]\(#,##0\)"/>
    <numFmt numFmtId="183" formatCode="0;[Red]0"/>
    <numFmt numFmtId="184" formatCode="#,##0_ "/>
    <numFmt numFmtId="185" formatCode="&quot;$&quot;#,##0"/>
  </numFmts>
  <fonts count="65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8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6"/>
      <color indexed="60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20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b/>
      <sz val="12"/>
      <color indexed="20"/>
      <name val="標楷體"/>
      <family val="4"/>
    </font>
    <font>
      <b/>
      <sz val="12"/>
      <color indexed="60"/>
      <name val="標楷體"/>
      <family val="4"/>
    </font>
    <font>
      <sz val="20"/>
      <name val="新細明體"/>
      <family val="1"/>
    </font>
    <font>
      <sz val="13"/>
      <name val="標楷體"/>
      <family val="4"/>
    </font>
    <font>
      <sz val="16"/>
      <color indexed="20"/>
      <name val="標楷體"/>
      <family val="4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4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800080"/>
      <name val="標楷體"/>
      <family val="4"/>
    </font>
    <font>
      <b/>
      <sz val="16"/>
      <color rgb="FFFF0000"/>
      <name val="標楷體"/>
      <family val="4"/>
    </font>
    <font>
      <b/>
      <sz val="12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B9ED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83" fontId="11" fillId="3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81" fontId="3" fillId="0" borderId="10" xfId="0" applyNumberFormat="1" applyFont="1" applyBorder="1" applyAlignment="1">
      <alignment/>
    </xf>
    <xf numFmtId="181" fontId="3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wrapText="1"/>
    </xf>
    <xf numFmtId="181" fontId="13" fillId="34" borderId="10" xfId="0" applyNumberFormat="1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wrapText="1"/>
    </xf>
    <xf numFmtId="181" fontId="3" fillId="7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right" vertical="center" wrapText="1"/>
    </xf>
    <xf numFmtId="181" fontId="2" fillId="3" borderId="11" xfId="0" applyNumberFormat="1" applyFont="1" applyFill="1" applyBorder="1" applyAlignment="1">
      <alignment vertical="center" wrapText="1"/>
    </xf>
    <xf numFmtId="182" fontId="2" fillId="3" borderId="12" xfId="0" applyNumberFormat="1" applyFont="1" applyFill="1" applyBorder="1" applyAlignment="1">
      <alignment vertical="center" wrapText="1"/>
    </xf>
    <xf numFmtId="0" fontId="2" fillId="10" borderId="10" xfId="33" applyFont="1" applyFill="1" applyBorder="1" applyAlignment="1">
      <alignment horizontal="center" vertical="center" wrapText="1"/>
      <protection/>
    </xf>
    <xf numFmtId="0" fontId="2" fillId="10" borderId="10" xfId="33" applyFont="1" applyFill="1" applyBorder="1" applyAlignment="1">
      <alignment vertical="center"/>
      <protection/>
    </xf>
    <xf numFmtId="0" fontId="2" fillId="10" borderId="10" xfId="33" applyFont="1" applyFill="1" applyBorder="1" applyAlignment="1">
      <alignment horizontal="right" vertical="center"/>
      <protection/>
    </xf>
    <xf numFmtId="181" fontId="2" fillId="10" borderId="11" xfId="0" applyNumberFormat="1" applyFont="1" applyFill="1" applyBorder="1" applyAlignment="1">
      <alignment vertical="center"/>
    </xf>
    <xf numFmtId="182" fontId="62" fillId="10" borderId="12" xfId="0" applyNumberFormat="1" applyFont="1" applyFill="1" applyBorder="1" applyAlignment="1">
      <alignment vertical="center" wrapText="1"/>
    </xf>
    <xf numFmtId="181" fontId="2" fillId="10" borderId="13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181" fontId="2" fillId="35" borderId="11" xfId="0" applyNumberFormat="1" applyFont="1" applyFill="1" applyBorder="1" applyAlignment="1">
      <alignment vertical="center"/>
    </xf>
    <xf numFmtId="182" fontId="20" fillId="35" borderId="10" xfId="0" applyNumberFormat="1" applyFont="1" applyFill="1" applyBorder="1" applyAlignment="1">
      <alignment vertical="center" wrapText="1"/>
    </xf>
    <xf numFmtId="0" fontId="2" fillId="36" borderId="11" xfId="33" applyFont="1" applyFill="1" applyBorder="1" applyAlignment="1">
      <alignment horizontal="center" vertical="center" wrapText="1"/>
      <protection/>
    </xf>
    <xf numFmtId="3" fontId="2" fillId="36" borderId="10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horizontal="right" vertical="center"/>
    </xf>
    <xf numFmtId="0" fontId="2" fillId="36" borderId="14" xfId="33" applyFont="1" applyFill="1" applyBorder="1" applyAlignment="1">
      <alignment horizontal="left" vertical="center" wrapText="1"/>
      <protection/>
    </xf>
    <xf numFmtId="3" fontId="2" fillId="36" borderId="14" xfId="0" applyNumberFormat="1" applyFont="1" applyFill="1" applyBorder="1" applyAlignment="1">
      <alignment horizontal="right" vertical="center"/>
    </xf>
    <xf numFmtId="3" fontId="2" fillId="36" borderId="15" xfId="0" applyNumberFormat="1" applyFont="1" applyFill="1" applyBorder="1" applyAlignment="1">
      <alignment horizontal="right" vertical="center"/>
    </xf>
    <xf numFmtId="0" fontId="2" fillId="23" borderId="14" xfId="33" applyFont="1" applyFill="1" applyBorder="1" applyAlignment="1">
      <alignment horizontal="left" vertical="center" wrapText="1"/>
      <protection/>
    </xf>
    <xf numFmtId="3" fontId="2" fillId="23" borderId="14" xfId="0" applyNumberFormat="1" applyFont="1" applyFill="1" applyBorder="1" applyAlignment="1">
      <alignment horizontal="right" vertical="center"/>
    </xf>
    <xf numFmtId="3" fontId="2" fillId="23" borderId="15" xfId="0" applyNumberFormat="1" applyFont="1" applyFill="1" applyBorder="1" applyAlignment="1">
      <alignment horizontal="right" vertical="center"/>
    </xf>
    <xf numFmtId="3" fontId="62" fillId="36" borderId="11" xfId="0" applyNumberFormat="1" applyFont="1" applyFill="1" applyBorder="1" applyAlignment="1">
      <alignment horizontal="right" vertical="center"/>
    </xf>
    <xf numFmtId="3" fontId="63" fillId="23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181" fontId="10" fillId="0" borderId="0" xfId="0" applyNumberFormat="1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0" borderId="0" xfId="33" applyFont="1" applyFill="1" applyBorder="1" applyAlignment="1">
      <alignment horizontal="center" vertical="center" wrapText="1"/>
      <protection/>
    </xf>
    <xf numFmtId="0" fontId="10" fillId="0" borderId="0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horizontal="right" vertical="center"/>
      <protection/>
    </xf>
    <xf numFmtId="181" fontId="10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 wrapText="1"/>
    </xf>
    <xf numFmtId="0" fontId="10" fillId="0" borderId="0" xfId="33" applyFont="1" applyFill="1" applyBorder="1" applyAlignment="1">
      <alignment horizontal="left" vertical="center" wrapText="1"/>
      <protection/>
    </xf>
    <xf numFmtId="3" fontId="10" fillId="0" borderId="0" xfId="0" applyNumberFormat="1" applyFont="1" applyFill="1" applyBorder="1" applyAlignment="1">
      <alignment horizontal="right" vertical="center"/>
    </xf>
    <xf numFmtId="3" fontId="64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183" fontId="10" fillId="0" borderId="0" xfId="0" applyNumberFormat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vertical="center" wrapText="1"/>
    </xf>
    <xf numFmtId="184" fontId="7" fillId="0" borderId="10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184" fontId="12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wrapText="1"/>
    </xf>
    <xf numFmtId="184" fontId="63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0" fontId="2" fillId="36" borderId="10" xfId="3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right" vertical="center" wrapText="1"/>
    </xf>
    <xf numFmtId="0" fontId="10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 applyAlignment="1">
      <alignment horizontal="left" vertical="center" wrapText="1"/>
      <protection/>
    </xf>
    <xf numFmtId="3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8" fillId="35" borderId="10" xfId="33" applyFont="1" applyFill="1" applyBorder="1" applyAlignment="1">
      <alignment horizontal="left" vertical="center" wrapText="1"/>
      <protection/>
    </xf>
    <xf numFmtId="3" fontId="8" fillId="35" borderId="10" xfId="0" applyNumberFormat="1" applyFont="1" applyFill="1" applyBorder="1" applyAlignment="1">
      <alignment horizontal="right" vertical="center"/>
    </xf>
    <xf numFmtId="3" fontId="8" fillId="35" borderId="11" xfId="0" applyNumberFormat="1" applyFont="1" applyFill="1" applyBorder="1" applyAlignment="1">
      <alignment horizontal="right" vertical="center"/>
    </xf>
    <xf numFmtId="0" fontId="2" fillId="36" borderId="16" xfId="3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36" borderId="10" xfId="33" applyFont="1" applyFill="1" applyBorder="1" applyAlignment="1">
      <alignment horizontal="left" vertical="center" wrapText="1"/>
      <protection/>
    </xf>
    <xf numFmtId="0" fontId="0" fillId="36" borderId="10" xfId="0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8" fillId="23" borderId="11" xfId="33" applyFont="1" applyFill="1" applyBorder="1" applyAlignment="1">
      <alignment horizontal="left" vertical="center" wrapText="1"/>
      <protection/>
    </xf>
    <xf numFmtId="0" fontId="8" fillId="23" borderId="18" xfId="33" applyFont="1" applyFill="1" applyBorder="1" applyAlignment="1">
      <alignment horizontal="left" vertical="center" wrapText="1"/>
      <protection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182" fontId="8" fillId="3" borderId="11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10" borderId="16" xfId="33" applyFont="1" applyFill="1" applyBorder="1" applyAlignment="1">
      <alignment horizontal="center" vertical="center"/>
      <protection/>
    </xf>
    <xf numFmtId="0" fontId="8" fillId="10" borderId="10" xfId="33" applyFont="1" applyFill="1" applyBorder="1" applyAlignment="1">
      <alignment horizontal="left" vertical="center" wrapText="1"/>
      <protection/>
    </xf>
    <xf numFmtId="3" fontId="8" fillId="1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08"/>
          <c:y val="0.06475"/>
          <c:w val="0.976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'112學年度收支明細表'!$B$1:$B$2</c:f>
              <c:strCache>
                <c:ptCount val="1"/>
                <c:pt idx="0">
                  <c:v>      桃園市蘆竹區山腳國民小學家長會112學年度收支明細表 憑證號碼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'112學年度收支明細表'!$B$3:$B$19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'112學年度收支明細表'!$C$1:$C$2</c:f>
              <c:strCache>
                <c:ptCount val="1"/>
                <c:pt idx="0">
                  <c:v>      桃園市蘆竹區山腳國民小學家長會112學年度收支明細表 摘           要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'112學年度收支明細表'!$C$3:$C$19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'112學年度收支明細表'!$D$1:$D$2</c:f>
              <c:strCache>
                <c:ptCount val="1"/>
                <c:pt idx="0">
                  <c:v>      桃園市蘆竹區山腳國民小學家長會112學年度收支明細表 收  入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'112學年度收支明細表'!$D$3:$D$19</c:f>
              <c:numCache>
                <c:ptCount val="17"/>
                <c:pt idx="0">
                  <c:v>188000</c:v>
                </c:pt>
                <c:pt idx="16">
                  <c:v>188000</c:v>
                </c:pt>
              </c:numCache>
            </c:numRef>
          </c:val>
        </c:ser>
        <c:ser>
          <c:idx val="3"/>
          <c:order val="3"/>
          <c:tx>
            <c:strRef>
              <c:f>'112學年度收支明細表'!$E$1:$E$2</c:f>
              <c:strCache>
                <c:ptCount val="1"/>
                <c:pt idx="0">
                  <c:v>      桃園市蘆竹區山腳國民小學家長會112學年度收支明細表 支   出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'112學年度收支明細表'!$E$3:$E$19</c:f>
              <c:numCache>
                <c:ptCount val="17"/>
                <c:pt idx="1">
                  <c:v>4400</c:v>
                </c:pt>
                <c:pt idx="2">
                  <c:v>1000</c:v>
                </c:pt>
                <c:pt idx="3">
                  <c:v>400</c:v>
                </c:pt>
                <c:pt idx="4">
                  <c:v>21000</c:v>
                </c:pt>
                <c:pt idx="5">
                  <c:v>9000</c:v>
                </c:pt>
                <c:pt idx="6">
                  <c:v>3600</c:v>
                </c:pt>
                <c:pt idx="7">
                  <c:v>2489</c:v>
                </c:pt>
                <c:pt idx="8">
                  <c:v>445</c:v>
                </c:pt>
                <c:pt idx="9">
                  <c:v>4950</c:v>
                </c:pt>
                <c:pt idx="10">
                  <c:v>2500</c:v>
                </c:pt>
                <c:pt idx="11">
                  <c:v>14744</c:v>
                </c:pt>
                <c:pt idx="12">
                  <c:v>10960</c:v>
                </c:pt>
                <c:pt idx="13">
                  <c:v>5083</c:v>
                </c:pt>
                <c:pt idx="14">
                  <c:v>1344</c:v>
                </c:pt>
                <c:pt idx="15">
                  <c:v>1600</c:v>
                </c:pt>
                <c:pt idx="16">
                  <c:v>81915</c:v>
                </c:pt>
              </c:numCache>
            </c:numRef>
          </c:val>
        </c:ser>
        <c:ser>
          <c:idx val="4"/>
          <c:order val="4"/>
          <c:tx>
            <c:strRef>
              <c:f>'112學年度收支明細表'!$F$1:$F$2</c:f>
              <c:strCache>
                <c:ptCount val="1"/>
                <c:pt idx="0">
                  <c:v>      桃園市蘆竹區山腳國民小學家長會112學年度收支明細表 餘   額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'112學年度收支明細表'!$F$3:$F$19</c:f>
              <c:numCache>
                <c:ptCount val="17"/>
                <c:pt idx="0">
                  <c:v>457318</c:v>
                </c:pt>
                <c:pt idx="1">
                  <c:v>452918</c:v>
                </c:pt>
                <c:pt idx="2">
                  <c:v>451918</c:v>
                </c:pt>
                <c:pt idx="3">
                  <c:v>451518</c:v>
                </c:pt>
                <c:pt idx="4">
                  <c:v>430518</c:v>
                </c:pt>
                <c:pt idx="5">
                  <c:v>421518</c:v>
                </c:pt>
                <c:pt idx="6">
                  <c:v>417918</c:v>
                </c:pt>
                <c:pt idx="7">
                  <c:v>415429</c:v>
                </c:pt>
                <c:pt idx="8">
                  <c:v>414984</c:v>
                </c:pt>
                <c:pt idx="9">
                  <c:v>410034</c:v>
                </c:pt>
                <c:pt idx="10">
                  <c:v>407534</c:v>
                </c:pt>
                <c:pt idx="11">
                  <c:v>392790</c:v>
                </c:pt>
                <c:pt idx="12">
                  <c:v>381830</c:v>
                </c:pt>
                <c:pt idx="13">
                  <c:v>376747</c:v>
                </c:pt>
                <c:pt idx="14">
                  <c:v>375403</c:v>
                </c:pt>
                <c:pt idx="15">
                  <c:v>373803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tx>
            <c:strRef>
              <c:f>'112學年度收支明細表'!$G$1:$G$2</c:f>
              <c:strCache>
                <c:ptCount val="1"/>
                <c:pt idx="0">
                  <c:v>      桃園市蘆竹區山腳國民小學家長會112學年度收支明細表 經費項目代碼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'112學年度收支明細表'!$A$3:$A$19</c:f>
              <c:strCache>
                <c:ptCount val="17"/>
                <c:pt idx="0">
                  <c:v>1120914</c:v>
                </c:pt>
                <c:pt idx="1">
                  <c:v>1120914</c:v>
                </c:pt>
                <c:pt idx="2">
                  <c:v>1120905</c:v>
                </c:pt>
                <c:pt idx="3">
                  <c:v>1120915</c:v>
                </c:pt>
                <c:pt idx="4">
                  <c:v>1120918</c:v>
                </c:pt>
                <c:pt idx="5">
                  <c:v>1120922</c:v>
                </c:pt>
                <c:pt idx="6">
                  <c:v>1120922</c:v>
                </c:pt>
                <c:pt idx="7">
                  <c:v>1120922</c:v>
                </c:pt>
                <c:pt idx="8">
                  <c:v>1120927</c:v>
                </c:pt>
                <c:pt idx="9">
                  <c:v>1121005</c:v>
                </c:pt>
                <c:pt idx="10">
                  <c:v>1121005</c:v>
                </c:pt>
                <c:pt idx="11">
                  <c:v>1121006</c:v>
                </c:pt>
                <c:pt idx="12">
                  <c:v>1121023</c:v>
                </c:pt>
                <c:pt idx="13">
                  <c:v>1121023</c:v>
                </c:pt>
                <c:pt idx="14">
                  <c:v>1121026</c:v>
                </c:pt>
                <c:pt idx="15">
                  <c:v>1121026</c:v>
                </c:pt>
                <c:pt idx="16">
                  <c:v>總計</c:v>
                </c:pt>
              </c:strCache>
            </c:strRef>
          </c:cat>
          <c:val>
            <c:numRef>
              <c:f>'112學年度收支明細表'!$G$3:$G$19</c:f>
              <c:numCache>
                <c:ptCount val="17"/>
              </c:numCache>
            </c:numRef>
          </c:val>
        </c:ser>
        <c:overlap val="-27"/>
        <c:gapWidth val="219"/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744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8845"/>
          <c:w val="0.81625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15" zoomScaleNormal="115" zoomScalePageLayoutView="0" workbookViewId="0" topLeftCell="A1">
      <selection activeCell="B4" sqref="B4"/>
    </sheetView>
  </sheetViews>
  <sheetFormatPr defaultColWidth="9.00390625" defaultRowHeight="16.5"/>
  <cols>
    <col min="1" max="1" width="10.875" style="7" customWidth="1"/>
    <col min="2" max="2" width="7.125" style="7" customWidth="1"/>
    <col min="3" max="3" width="59.00390625" style="10" customWidth="1"/>
    <col min="4" max="4" width="14.625" style="7" bestFit="1" customWidth="1"/>
    <col min="5" max="5" width="15.125" style="7" customWidth="1"/>
    <col min="6" max="6" width="13.125" style="7" customWidth="1"/>
    <col min="7" max="7" width="8.625" style="17" customWidth="1"/>
    <col min="8" max="8" width="5.75390625" style="7" customWidth="1"/>
    <col min="9" max="9" width="5.00390625" style="11" customWidth="1"/>
    <col min="10" max="10" width="6.25390625" style="11" customWidth="1"/>
    <col min="11" max="11" width="58.875" style="11" customWidth="1"/>
    <col min="12" max="12" width="6.00390625" style="11" bestFit="1" customWidth="1"/>
    <col min="13" max="13" width="10.00390625" style="11" bestFit="1" customWidth="1"/>
    <col min="14" max="14" width="11.00390625" style="11" bestFit="1" customWidth="1"/>
    <col min="15" max="15" width="8.375" style="11" customWidth="1"/>
    <col min="16" max="16" width="12.25390625" style="11" bestFit="1" customWidth="1"/>
    <col min="17" max="17" width="11.00390625" style="11" bestFit="1" customWidth="1"/>
    <col min="18" max="18" width="13.875" style="11" customWidth="1"/>
    <col min="19" max="16384" width="9.00390625" style="7" customWidth="1"/>
  </cols>
  <sheetData>
    <row r="1" spans="1:14" ht="27.75">
      <c r="A1" s="96" t="s">
        <v>74</v>
      </c>
      <c r="B1" s="96"/>
      <c r="C1" s="96"/>
      <c r="D1" s="96"/>
      <c r="E1" s="96"/>
      <c r="F1" s="96"/>
      <c r="G1" s="96"/>
      <c r="I1" s="97"/>
      <c r="J1" s="97"/>
      <c r="K1" s="97"/>
      <c r="L1" s="97"/>
      <c r="M1" s="97"/>
      <c r="N1" s="97"/>
    </row>
    <row r="2" spans="1:18" ht="39">
      <c r="A2" s="2" t="s">
        <v>0</v>
      </c>
      <c r="B2" s="3" t="s">
        <v>1</v>
      </c>
      <c r="C2" s="3" t="s">
        <v>3</v>
      </c>
      <c r="D2" s="24" t="s">
        <v>41</v>
      </c>
      <c r="E2" s="24" t="s">
        <v>2</v>
      </c>
      <c r="F2" s="6" t="s">
        <v>64</v>
      </c>
      <c r="G2" s="25" t="s">
        <v>4</v>
      </c>
      <c r="I2" s="60"/>
      <c r="J2" s="60"/>
      <c r="K2" s="60"/>
      <c r="L2" s="61"/>
      <c r="M2" s="60"/>
      <c r="N2" s="60"/>
      <c r="O2" s="79"/>
      <c r="P2" s="73"/>
      <c r="Q2" s="73"/>
      <c r="R2" s="60"/>
    </row>
    <row r="3" spans="1:18" ht="19.5">
      <c r="A3" s="5">
        <v>1120914</v>
      </c>
      <c r="B3" s="8"/>
      <c r="C3" s="9"/>
      <c r="D3" s="26">
        <v>188000</v>
      </c>
      <c r="E3" s="26"/>
      <c r="F3" s="19">
        <v>457318</v>
      </c>
      <c r="G3" s="27"/>
      <c r="I3" s="62"/>
      <c r="J3" s="98"/>
      <c r="K3" s="63"/>
      <c r="L3" s="64"/>
      <c r="M3" s="65"/>
      <c r="N3" s="66"/>
      <c r="O3" s="80"/>
      <c r="P3" s="59"/>
      <c r="Q3" s="81"/>
      <c r="R3" s="82"/>
    </row>
    <row r="4" spans="1:18" ht="22.5" customHeight="1">
      <c r="A4" s="5">
        <v>1120914</v>
      </c>
      <c r="B4" s="8" t="s">
        <v>76</v>
      </c>
      <c r="C4" s="9" t="s">
        <v>77</v>
      </c>
      <c r="D4" s="4"/>
      <c r="E4" s="26">
        <v>4400</v>
      </c>
      <c r="F4" s="18">
        <f aca="true" t="shared" si="0" ref="F4:F18">F3+D4-E4</f>
        <v>452918</v>
      </c>
      <c r="G4" s="27"/>
      <c r="I4" s="62"/>
      <c r="J4" s="98"/>
      <c r="K4" s="63"/>
      <c r="L4" s="64"/>
      <c r="M4" s="65"/>
      <c r="N4" s="66"/>
      <c r="O4" s="80"/>
      <c r="P4" s="59"/>
      <c r="Q4" s="81"/>
      <c r="R4" s="82"/>
    </row>
    <row r="5" spans="1:18" ht="19.5">
      <c r="A5" s="5">
        <v>1120905</v>
      </c>
      <c r="B5" s="8" t="s">
        <v>78</v>
      </c>
      <c r="C5" s="9" t="s">
        <v>79</v>
      </c>
      <c r="D5" s="1"/>
      <c r="E5" s="26">
        <v>1000</v>
      </c>
      <c r="F5" s="18">
        <f t="shared" si="0"/>
        <v>451918</v>
      </c>
      <c r="G5" s="27"/>
      <c r="I5" s="62"/>
      <c r="J5" s="98"/>
      <c r="K5" s="63"/>
      <c r="L5" s="64"/>
      <c r="M5" s="65"/>
      <c r="N5" s="66"/>
      <c r="O5" s="80"/>
      <c r="P5" s="59"/>
      <c r="Q5" s="81"/>
      <c r="R5" s="82"/>
    </row>
    <row r="6" spans="1:18" ht="19.5">
      <c r="A6" s="5">
        <v>1120915</v>
      </c>
      <c r="B6" s="8" t="s">
        <v>80</v>
      </c>
      <c r="C6" s="5" t="s">
        <v>81</v>
      </c>
      <c r="D6" s="26"/>
      <c r="E6" s="26">
        <v>400</v>
      </c>
      <c r="F6" s="18">
        <f t="shared" si="0"/>
        <v>451518</v>
      </c>
      <c r="G6" s="27"/>
      <c r="I6" s="67"/>
      <c r="J6" s="67"/>
      <c r="K6" s="67"/>
      <c r="L6" s="99"/>
      <c r="M6" s="99"/>
      <c r="N6" s="99"/>
      <c r="O6" s="80"/>
      <c r="P6" s="59"/>
      <c r="Q6" s="59"/>
      <c r="R6" s="82"/>
    </row>
    <row r="7" spans="1:18" ht="19.5">
      <c r="A7" s="5">
        <v>1120918</v>
      </c>
      <c r="B7" s="8" t="s">
        <v>83</v>
      </c>
      <c r="C7" s="9" t="s">
        <v>85</v>
      </c>
      <c r="D7" s="26"/>
      <c r="E7" s="26">
        <v>21000</v>
      </c>
      <c r="F7" s="18">
        <f t="shared" si="0"/>
        <v>430518</v>
      </c>
      <c r="G7" s="27"/>
      <c r="I7" s="68"/>
      <c r="J7" s="100"/>
      <c r="K7" s="69"/>
      <c r="L7" s="70"/>
      <c r="M7" s="71"/>
      <c r="N7" s="72"/>
      <c r="O7" s="80"/>
      <c r="P7" s="59"/>
      <c r="Q7" s="81"/>
      <c r="R7" s="82"/>
    </row>
    <row r="8" spans="1:18" ht="19.5">
      <c r="A8" s="5">
        <v>1120922</v>
      </c>
      <c r="B8" s="8" t="s">
        <v>84</v>
      </c>
      <c r="C8" s="9" t="s">
        <v>86</v>
      </c>
      <c r="D8" s="26"/>
      <c r="E8" s="26">
        <v>9000</v>
      </c>
      <c r="F8" s="18">
        <f t="shared" si="0"/>
        <v>421518</v>
      </c>
      <c r="G8" s="27"/>
      <c r="I8" s="68"/>
      <c r="J8" s="100"/>
      <c r="K8" s="69"/>
      <c r="L8" s="70"/>
      <c r="M8" s="71"/>
      <c r="N8" s="72"/>
      <c r="O8" s="80"/>
      <c r="P8" s="83"/>
      <c r="Q8" s="81"/>
      <c r="R8" s="82"/>
    </row>
    <row r="9" spans="1:18" ht="19.5">
      <c r="A9" s="5">
        <v>1120922</v>
      </c>
      <c r="B9" s="8" t="s">
        <v>87</v>
      </c>
      <c r="C9" s="28" t="s">
        <v>88</v>
      </c>
      <c r="D9" s="26"/>
      <c r="E9" s="26">
        <v>3600</v>
      </c>
      <c r="F9" s="18">
        <f t="shared" si="0"/>
        <v>417918</v>
      </c>
      <c r="G9" s="27"/>
      <c r="I9" s="68"/>
      <c r="J9" s="100"/>
      <c r="K9" s="69"/>
      <c r="L9" s="70"/>
      <c r="M9" s="71"/>
      <c r="N9" s="72"/>
      <c r="O9" s="80"/>
      <c r="P9" s="59"/>
      <c r="Q9" s="81"/>
      <c r="R9" s="82"/>
    </row>
    <row r="10" spans="1:18" ht="19.5">
      <c r="A10" s="5">
        <v>1120922</v>
      </c>
      <c r="B10" s="8" t="s">
        <v>89</v>
      </c>
      <c r="C10" s="9" t="s">
        <v>90</v>
      </c>
      <c r="D10" s="1"/>
      <c r="E10" s="1">
        <v>2489</v>
      </c>
      <c r="F10" s="18">
        <f t="shared" si="0"/>
        <v>415429</v>
      </c>
      <c r="G10" s="27"/>
      <c r="I10" s="68"/>
      <c r="J10" s="100"/>
      <c r="K10" s="69"/>
      <c r="L10" s="70"/>
      <c r="M10" s="71"/>
      <c r="N10" s="72"/>
      <c r="O10" s="80"/>
      <c r="P10" s="59"/>
      <c r="Q10" s="81"/>
      <c r="R10" s="82"/>
    </row>
    <row r="11" spans="1:18" ht="19.5">
      <c r="A11" s="5">
        <v>1120927</v>
      </c>
      <c r="B11" s="8" t="s">
        <v>91</v>
      </c>
      <c r="C11" s="9" t="s">
        <v>92</v>
      </c>
      <c r="D11" s="1"/>
      <c r="E11" s="1">
        <v>445</v>
      </c>
      <c r="F11" s="18">
        <f t="shared" si="0"/>
        <v>414984</v>
      </c>
      <c r="G11" s="27"/>
      <c r="I11" s="68"/>
      <c r="J11" s="100"/>
      <c r="K11" s="69"/>
      <c r="L11" s="70"/>
      <c r="M11" s="71"/>
      <c r="N11" s="72"/>
      <c r="O11" s="80"/>
      <c r="P11" s="59"/>
      <c r="Q11" s="81"/>
      <c r="R11" s="82"/>
    </row>
    <row r="12" spans="1:18" ht="19.5">
      <c r="A12" s="5">
        <v>1121005</v>
      </c>
      <c r="B12" s="8" t="s">
        <v>94</v>
      </c>
      <c r="C12" s="9" t="s">
        <v>93</v>
      </c>
      <c r="D12" s="1"/>
      <c r="E12" s="1">
        <v>4950</v>
      </c>
      <c r="F12" s="18">
        <f t="shared" si="0"/>
        <v>410034</v>
      </c>
      <c r="G12" s="27"/>
      <c r="I12" s="68"/>
      <c r="J12" s="100"/>
      <c r="K12" s="69"/>
      <c r="L12" s="70"/>
      <c r="M12" s="71"/>
      <c r="N12" s="72"/>
      <c r="O12" s="80"/>
      <c r="P12" s="59"/>
      <c r="Q12" s="81"/>
      <c r="R12" s="82"/>
    </row>
    <row r="13" spans="1:18" ht="19.5">
      <c r="A13" s="5">
        <v>1121005</v>
      </c>
      <c r="B13" s="8" t="s">
        <v>96</v>
      </c>
      <c r="C13" s="9" t="s">
        <v>95</v>
      </c>
      <c r="D13" s="1"/>
      <c r="E13" s="1">
        <v>2500</v>
      </c>
      <c r="F13" s="18">
        <f t="shared" si="0"/>
        <v>407534</v>
      </c>
      <c r="G13" s="27"/>
      <c r="I13" s="68"/>
      <c r="J13" s="100"/>
      <c r="K13" s="69"/>
      <c r="L13" s="70"/>
      <c r="M13" s="71"/>
      <c r="N13" s="72"/>
      <c r="O13" s="80"/>
      <c r="P13" s="59"/>
      <c r="Q13" s="81"/>
      <c r="R13" s="82"/>
    </row>
    <row r="14" spans="1:18" ht="19.5">
      <c r="A14" s="5">
        <v>1121006</v>
      </c>
      <c r="B14" s="8" t="s">
        <v>97</v>
      </c>
      <c r="C14" s="9" t="s">
        <v>98</v>
      </c>
      <c r="D14" s="1"/>
      <c r="E14" s="1">
        <v>14744</v>
      </c>
      <c r="F14" s="18">
        <f t="shared" si="0"/>
        <v>392790</v>
      </c>
      <c r="G14" s="27"/>
      <c r="I14" s="101"/>
      <c r="J14" s="101"/>
      <c r="K14" s="101"/>
      <c r="L14" s="102"/>
      <c r="M14" s="102"/>
      <c r="N14" s="102"/>
      <c r="O14" s="80"/>
      <c r="P14" s="59"/>
      <c r="Q14" s="81"/>
      <c r="R14" s="82"/>
    </row>
    <row r="15" spans="1:18" ht="19.5">
      <c r="A15" s="5">
        <v>1121023</v>
      </c>
      <c r="B15" s="8" t="s">
        <v>99</v>
      </c>
      <c r="C15" s="9" t="s">
        <v>100</v>
      </c>
      <c r="D15" s="1"/>
      <c r="E15" s="1">
        <v>10960</v>
      </c>
      <c r="F15" s="18">
        <f t="shared" si="0"/>
        <v>381830</v>
      </c>
      <c r="G15" s="27"/>
      <c r="I15" s="60"/>
      <c r="J15" s="98"/>
      <c r="K15" s="73"/>
      <c r="L15" s="61"/>
      <c r="M15" s="71"/>
      <c r="N15" s="74"/>
      <c r="O15" s="80"/>
      <c r="P15" s="59"/>
      <c r="Q15" s="81"/>
      <c r="R15" s="82"/>
    </row>
    <row r="16" spans="1:18" ht="19.5">
      <c r="A16" s="5">
        <v>1121023</v>
      </c>
      <c r="B16" s="8" t="s">
        <v>102</v>
      </c>
      <c r="C16" s="9" t="s">
        <v>101</v>
      </c>
      <c r="D16" s="1"/>
      <c r="E16" s="1">
        <v>5083</v>
      </c>
      <c r="F16" s="18">
        <f t="shared" si="0"/>
        <v>376747</v>
      </c>
      <c r="G16" s="27"/>
      <c r="I16" s="60"/>
      <c r="J16" s="98"/>
      <c r="K16" s="73"/>
      <c r="L16" s="61"/>
      <c r="M16" s="71"/>
      <c r="N16" s="74"/>
      <c r="O16" s="80"/>
      <c r="P16" s="83"/>
      <c r="Q16" s="81"/>
      <c r="R16" s="82"/>
    </row>
    <row r="17" spans="1:18" ht="19.5">
      <c r="A17" s="5">
        <v>1121026</v>
      </c>
      <c r="B17" s="8" t="s">
        <v>103</v>
      </c>
      <c r="C17" s="5" t="s">
        <v>104</v>
      </c>
      <c r="D17" s="26"/>
      <c r="E17" s="26">
        <v>1344</v>
      </c>
      <c r="F17" s="18">
        <f t="shared" si="0"/>
        <v>375403</v>
      </c>
      <c r="G17" s="27"/>
      <c r="I17" s="60"/>
      <c r="J17" s="98"/>
      <c r="K17" s="73"/>
      <c r="L17" s="61"/>
      <c r="M17" s="71"/>
      <c r="N17" s="74"/>
      <c r="O17" s="80"/>
      <c r="P17" s="59"/>
      <c r="Q17" s="81"/>
      <c r="R17" s="82"/>
    </row>
    <row r="18" spans="1:18" ht="19.5">
      <c r="A18" s="5">
        <v>1121026</v>
      </c>
      <c r="B18" s="8" t="s">
        <v>105</v>
      </c>
      <c r="C18" s="9" t="s">
        <v>106</v>
      </c>
      <c r="D18" s="26"/>
      <c r="E18" s="26">
        <v>1600</v>
      </c>
      <c r="F18" s="18">
        <f t="shared" si="0"/>
        <v>373803</v>
      </c>
      <c r="G18" s="27"/>
      <c r="I18" s="60"/>
      <c r="J18" s="98"/>
      <c r="K18" s="73"/>
      <c r="L18" s="61"/>
      <c r="M18" s="71"/>
      <c r="N18" s="74"/>
      <c r="O18" s="80"/>
      <c r="P18" s="59"/>
      <c r="Q18" s="81"/>
      <c r="R18" s="82"/>
    </row>
    <row r="19" spans="1:18" ht="27.75">
      <c r="A19" s="20" t="s">
        <v>40</v>
      </c>
      <c r="B19" s="21"/>
      <c r="C19" s="22"/>
      <c r="D19" s="23">
        <f>SUM(D3:D18)</f>
        <v>188000</v>
      </c>
      <c r="E19" s="23">
        <f>SUM(E3:E17)</f>
        <v>81915</v>
      </c>
      <c r="F19" s="23" t="e">
        <f>#REF!+D19-E19</f>
        <v>#REF!</v>
      </c>
      <c r="I19" s="101"/>
      <c r="J19" s="101"/>
      <c r="K19" s="101"/>
      <c r="L19" s="102"/>
      <c r="M19" s="102"/>
      <c r="N19" s="102"/>
      <c r="O19" s="80"/>
      <c r="P19" s="59"/>
      <c r="Q19" s="81"/>
      <c r="R19" s="82"/>
    </row>
    <row r="20" spans="9:18" ht="19.5">
      <c r="I20" s="101"/>
      <c r="J20" s="101"/>
      <c r="K20" s="75"/>
      <c r="L20" s="76"/>
      <c r="M20" s="76"/>
      <c r="N20" s="77"/>
      <c r="O20" s="80"/>
      <c r="P20" s="59"/>
      <c r="Q20" s="81"/>
      <c r="R20" s="82"/>
    </row>
    <row r="21" spans="9:18" ht="19.5">
      <c r="I21" s="103"/>
      <c r="J21" s="103"/>
      <c r="K21" s="103"/>
      <c r="L21" s="104"/>
      <c r="M21" s="105"/>
      <c r="N21" s="105"/>
      <c r="O21" s="84"/>
      <c r="P21" s="81"/>
      <c r="Q21" s="81"/>
      <c r="R21" s="82"/>
    </row>
    <row r="22" spans="9:18" ht="19.5"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9:18" ht="19.5">
      <c r="I23" s="59"/>
      <c r="J23" s="59"/>
      <c r="K23" s="59"/>
      <c r="L23" s="59"/>
      <c r="M23" s="59"/>
      <c r="N23" s="59"/>
      <c r="O23" s="85"/>
      <c r="P23" s="59"/>
      <c r="Q23" s="81"/>
      <c r="R23" s="59"/>
    </row>
    <row r="24" spans="9:18" ht="19.5">
      <c r="I24" s="59"/>
      <c r="J24" s="59"/>
      <c r="K24" s="59"/>
      <c r="L24" s="59"/>
      <c r="M24" s="59"/>
      <c r="N24" s="59"/>
      <c r="O24" s="59"/>
      <c r="P24" s="83"/>
      <c r="Q24" s="59"/>
      <c r="R24" s="59"/>
    </row>
    <row r="25" spans="9:18" ht="19.5">
      <c r="I25" s="59"/>
      <c r="J25" s="59"/>
      <c r="K25" s="59"/>
      <c r="L25" s="59"/>
      <c r="M25" s="59"/>
      <c r="N25" s="78"/>
      <c r="O25" s="59"/>
      <c r="P25" s="81"/>
      <c r="Q25" s="81"/>
      <c r="R25" s="59"/>
    </row>
    <row r="38" ht="18.75" customHeight="1"/>
    <row r="67" ht="19.5">
      <c r="K67" s="94"/>
    </row>
    <row r="85" ht="19.5">
      <c r="K85" s="94"/>
    </row>
    <row r="87" ht="19.5">
      <c r="K87" s="94">
        <f>SUM(D7:D18)-50000</f>
        <v>-50000</v>
      </c>
    </row>
    <row r="88" ht="19.5">
      <c r="K88" s="94">
        <f>SUM(E4:E18)</f>
        <v>83515</v>
      </c>
    </row>
  </sheetData>
  <sheetProtection/>
  <mergeCells count="13">
    <mergeCell ref="J15:J18"/>
    <mergeCell ref="I19:K19"/>
    <mergeCell ref="L19:N19"/>
    <mergeCell ref="I20:J20"/>
    <mergeCell ref="I21:K21"/>
    <mergeCell ref="L21:N21"/>
    <mergeCell ref="A1:G1"/>
    <mergeCell ref="I1:N1"/>
    <mergeCell ref="J3:J5"/>
    <mergeCell ref="L6:N6"/>
    <mergeCell ref="J7:J13"/>
    <mergeCell ref="I14:K14"/>
    <mergeCell ref="L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C1">
      <selection activeCell="H9" sqref="H9"/>
    </sheetView>
  </sheetViews>
  <sheetFormatPr defaultColWidth="9.00390625" defaultRowHeight="16.5"/>
  <cols>
    <col min="1" max="1" width="9.00390625" style="11" customWidth="1"/>
    <col min="2" max="2" width="9.125" style="11" customWidth="1"/>
    <col min="3" max="3" width="89.25390625" style="11" bestFit="1" customWidth="1"/>
    <col min="4" max="4" width="9.00390625" style="11" customWidth="1"/>
    <col min="5" max="5" width="11.75390625" style="11" customWidth="1"/>
    <col min="6" max="6" width="13.00390625" style="11" bestFit="1" customWidth="1"/>
    <col min="7" max="7" width="19.125" style="11" bestFit="1" customWidth="1"/>
    <col min="8" max="8" width="14.125" style="11" bestFit="1" customWidth="1"/>
    <col min="9" max="9" width="14.125" style="90" bestFit="1" customWidth="1"/>
    <col min="10" max="10" width="57.50390625" style="11" customWidth="1"/>
    <col min="11" max="16384" width="9.00390625" style="11" customWidth="1"/>
  </cols>
  <sheetData>
    <row r="1" spans="1:6" ht="21">
      <c r="A1" s="127" t="s">
        <v>73</v>
      </c>
      <c r="B1" s="128"/>
      <c r="C1" s="128"/>
      <c r="D1" s="128"/>
      <c r="E1" s="128"/>
      <c r="F1" s="128"/>
    </row>
    <row r="2" spans="1:10" ht="21.75" thickBot="1">
      <c r="A2" s="29" t="s">
        <v>5</v>
      </c>
      <c r="B2" s="29" t="s">
        <v>6</v>
      </c>
      <c r="C2" s="29" t="s">
        <v>7</v>
      </c>
      <c r="D2" s="30" t="s">
        <v>8</v>
      </c>
      <c r="E2" s="31" t="s">
        <v>9</v>
      </c>
      <c r="F2" s="29" t="s">
        <v>10</v>
      </c>
      <c r="G2" s="12" t="s">
        <v>4</v>
      </c>
      <c r="H2" s="14" t="s">
        <v>37</v>
      </c>
      <c r="I2" s="91" t="s">
        <v>38</v>
      </c>
      <c r="J2" s="15" t="s">
        <v>39</v>
      </c>
    </row>
    <row r="3" spans="1:10" ht="26.25" thickBot="1">
      <c r="A3" s="32">
        <v>1</v>
      </c>
      <c r="B3" s="129" t="s">
        <v>11</v>
      </c>
      <c r="C3" s="33" t="s">
        <v>12</v>
      </c>
      <c r="D3" s="34">
        <v>50</v>
      </c>
      <c r="E3" s="35">
        <v>336</v>
      </c>
      <c r="F3" s="36">
        <f>D3*E3</f>
        <v>16800</v>
      </c>
      <c r="G3" s="13" t="s">
        <v>23</v>
      </c>
      <c r="H3" s="89">
        <v>672</v>
      </c>
      <c r="I3" s="89">
        <f>F3-H3</f>
        <v>16128</v>
      </c>
      <c r="J3" s="87">
        <v>2</v>
      </c>
    </row>
    <row r="4" spans="1:10" ht="26.25" thickBot="1">
      <c r="A4" s="32">
        <v>2</v>
      </c>
      <c r="B4" s="125"/>
      <c r="C4" s="33" t="s">
        <v>43</v>
      </c>
      <c r="D4" s="34">
        <v>1</v>
      </c>
      <c r="E4" s="35">
        <v>10000</v>
      </c>
      <c r="F4" s="36">
        <f>D4*E4</f>
        <v>10000</v>
      </c>
      <c r="G4" s="13" t="s">
        <v>24</v>
      </c>
      <c r="H4" s="89"/>
      <c r="I4" s="89">
        <f aca="true" t="shared" si="0" ref="I4:I29">F4-H4</f>
        <v>10000</v>
      </c>
      <c r="J4" s="87"/>
    </row>
    <row r="5" spans="1:10" ht="26.25" thickBot="1">
      <c r="A5" s="32">
        <v>3</v>
      </c>
      <c r="B5" s="125"/>
      <c r="C5" s="33" t="s">
        <v>44</v>
      </c>
      <c r="D5" s="34">
        <v>1</v>
      </c>
      <c r="E5" s="35">
        <v>20000</v>
      </c>
      <c r="F5" s="36">
        <f>D5*E5</f>
        <v>20000</v>
      </c>
      <c r="G5" s="13" t="s">
        <v>25</v>
      </c>
      <c r="H5" s="89"/>
      <c r="I5" s="89">
        <f t="shared" si="0"/>
        <v>20000</v>
      </c>
      <c r="J5" s="87"/>
    </row>
    <row r="6" spans="1:10" ht="26.25" thickBot="1">
      <c r="A6" s="32">
        <v>4</v>
      </c>
      <c r="B6" s="126"/>
      <c r="C6" s="33" t="s">
        <v>13</v>
      </c>
      <c r="D6" s="34">
        <v>1</v>
      </c>
      <c r="E6" s="35">
        <v>20000</v>
      </c>
      <c r="F6" s="36">
        <f>D6*E6</f>
        <v>20000</v>
      </c>
      <c r="G6" s="13" t="s">
        <v>62</v>
      </c>
      <c r="H6" s="89"/>
      <c r="I6" s="89">
        <f t="shared" si="0"/>
        <v>20000</v>
      </c>
      <c r="J6" s="87"/>
    </row>
    <row r="7" spans="1:10" ht="21.75" thickBot="1">
      <c r="A7" s="130" t="s">
        <v>14</v>
      </c>
      <c r="B7" s="131"/>
      <c r="C7" s="132"/>
      <c r="D7" s="133">
        <f>SUM(F3:F6)</f>
        <v>66800</v>
      </c>
      <c r="E7" s="134"/>
      <c r="F7" s="135"/>
      <c r="H7" s="93">
        <f>SUM(H3:H6)</f>
        <v>672</v>
      </c>
      <c r="I7" s="93">
        <f>D7-H7</f>
        <v>66128</v>
      </c>
      <c r="J7" s="87"/>
    </row>
    <row r="8" spans="1:10" ht="26.25" thickBot="1">
      <c r="A8" s="37">
        <v>1</v>
      </c>
      <c r="B8" s="136" t="s">
        <v>45</v>
      </c>
      <c r="C8" s="38" t="s">
        <v>46</v>
      </c>
      <c r="D8" s="39">
        <v>1</v>
      </c>
      <c r="E8" s="40">
        <v>170000</v>
      </c>
      <c r="F8" s="41">
        <f aca="true" t="shared" si="1" ref="F8:F16">D8*E8</f>
        <v>170000</v>
      </c>
      <c r="G8" s="13" t="s">
        <v>26</v>
      </c>
      <c r="H8" s="89">
        <v>81915</v>
      </c>
      <c r="I8" s="89">
        <f t="shared" si="0"/>
        <v>88085</v>
      </c>
      <c r="J8" s="87" t="s">
        <v>107</v>
      </c>
    </row>
    <row r="9" spans="1:10" ht="26.25" thickBot="1">
      <c r="A9" s="37">
        <v>2</v>
      </c>
      <c r="B9" s="125"/>
      <c r="C9" s="38" t="s">
        <v>47</v>
      </c>
      <c r="D9" s="39">
        <v>3</v>
      </c>
      <c r="E9" s="40">
        <v>12000</v>
      </c>
      <c r="F9" s="41">
        <f t="shared" si="1"/>
        <v>36000</v>
      </c>
      <c r="G9" s="13" t="s">
        <v>27</v>
      </c>
      <c r="H9" s="89"/>
      <c r="I9" s="89">
        <f t="shared" si="0"/>
        <v>36000</v>
      </c>
      <c r="J9" s="87"/>
    </row>
    <row r="10" spans="1:10" ht="26.25" thickBot="1">
      <c r="A10" s="37">
        <v>3</v>
      </c>
      <c r="B10" s="125"/>
      <c r="C10" s="38" t="s">
        <v>48</v>
      </c>
      <c r="D10" s="39">
        <v>1</v>
      </c>
      <c r="E10" s="40">
        <v>80000</v>
      </c>
      <c r="F10" s="41">
        <f t="shared" si="1"/>
        <v>80000</v>
      </c>
      <c r="G10" s="13" t="s">
        <v>28</v>
      </c>
      <c r="H10" s="89"/>
      <c r="I10" s="89">
        <f t="shared" si="0"/>
        <v>80000</v>
      </c>
      <c r="J10" s="87"/>
    </row>
    <row r="11" spans="1:10" ht="26.25" thickBot="1">
      <c r="A11" s="37">
        <v>4</v>
      </c>
      <c r="B11" s="125"/>
      <c r="C11" s="38" t="s">
        <v>15</v>
      </c>
      <c r="D11" s="39">
        <v>320</v>
      </c>
      <c r="E11" s="40">
        <v>100</v>
      </c>
      <c r="F11" s="41">
        <f t="shared" si="1"/>
        <v>32000</v>
      </c>
      <c r="G11" s="13" t="s">
        <v>29</v>
      </c>
      <c r="H11" s="89"/>
      <c r="I11" s="89">
        <f t="shared" si="0"/>
        <v>32000</v>
      </c>
      <c r="J11" s="87"/>
    </row>
    <row r="12" spans="1:10" ht="26.25" thickBot="1">
      <c r="A12" s="37"/>
      <c r="B12" s="125"/>
      <c r="C12" s="38" t="s">
        <v>68</v>
      </c>
      <c r="D12" s="39">
        <v>40</v>
      </c>
      <c r="E12" s="40">
        <v>250</v>
      </c>
      <c r="F12" s="41">
        <f t="shared" si="1"/>
        <v>10000</v>
      </c>
      <c r="G12" s="13" t="s">
        <v>30</v>
      </c>
      <c r="H12" s="89">
        <v>398</v>
      </c>
      <c r="I12" s="89">
        <f t="shared" si="0"/>
        <v>9602</v>
      </c>
      <c r="J12" s="87">
        <v>7</v>
      </c>
    </row>
    <row r="13" spans="1:10" ht="26.25" thickBot="1">
      <c r="A13" s="37">
        <v>5</v>
      </c>
      <c r="B13" s="125"/>
      <c r="C13" s="38" t="s">
        <v>49</v>
      </c>
      <c r="D13" s="39">
        <v>40</v>
      </c>
      <c r="E13" s="40">
        <v>500</v>
      </c>
      <c r="F13" s="41">
        <f t="shared" si="1"/>
        <v>20000</v>
      </c>
      <c r="G13" s="13" t="s">
        <v>31</v>
      </c>
      <c r="H13" s="89">
        <v>3630</v>
      </c>
      <c r="I13" s="89">
        <f t="shared" si="0"/>
        <v>16370</v>
      </c>
      <c r="J13" s="87">
        <v>4</v>
      </c>
    </row>
    <row r="14" spans="1:10" ht="26.25" thickBot="1">
      <c r="A14" s="37">
        <v>6</v>
      </c>
      <c r="B14" s="125"/>
      <c r="C14" s="38" t="s">
        <v>50</v>
      </c>
      <c r="D14" s="39">
        <v>9</v>
      </c>
      <c r="E14" s="42">
        <v>2000</v>
      </c>
      <c r="F14" s="41">
        <f t="shared" si="1"/>
        <v>18000</v>
      </c>
      <c r="G14" s="13" t="s">
        <v>63</v>
      </c>
      <c r="H14" s="89"/>
      <c r="I14" s="89">
        <f t="shared" si="0"/>
        <v>18000</v>
      </c>
      <c r="J14" s="87"/>
    </row>
    <row r="15" spans="1:10" ht="26.25" thickBot="1">
      <c r="A15" s="37">
        <v>7</v>
      </c>
      <c r="B15" s="125"/>
      <c r="C15" s="38" t="s">
        <v>65</v>
      </c>
      <c r="D15" s="39">
        <v>1</v>
      </c>
      <c r="E15" s="42">
        <v>10000</v>
      </c>
      <c r="F15" s="41">
        <f>D15*E15</f>
        <v>10000</v>
      </c>
      <c r="G15" s="13" t="s">
        <v>69</v>
      </c>
      <c r="H15" s="89"/>
      <c r="I15" s="89">
        <f t="shared" si="0"/>
        <v>10000</v>
      </c>
      <c r="J15" s="87"/>
    </row>
    <row r="16" spans="1:10" ht="25.5" customHeight="1" thickBot="1">
      <c r="A16" s="37">
        <v>8</v>
      </c>
      <c r="B16" s="126"/>
      <c r="C16" s="38" t="s">
        <v>66</v>
      </c>
      <c r="D16" s="39">
        <v>1</v>
      </c>
      <c r="E16" s="40">
        <v>20000</v>
      </c>
      <c r="F16" s="41">
        <f t="shared" si="1"/>
        <v>20000</v>
      </c>
      <c r="G16" s="13" t="s">
        <v>70</v>
      </c>
      <c r="H16" s="89"/>
      <c r="I16" s="89">
        <f t="shared" si="0"/>
        <v>20000</v>
      </c>
      <c r="J16" s="87"/>
    </row>
    <row r="17" spans="1:10" ht="25.5" customHeight="1">
      <c r="A17" s="137" t="s">
        <v>51</v>
      </c>
      <c r="B17" s="137"/>
      <c r="C17" s="137"/>
      <c r="D17" s="138">
        <f>SUM(F8:F16)</f>
        <v>396000</v>
      </c>
      <c r="E17" s="138"/>
      <c r="F17" s="138"/>
      <c r="H17" s="93">
        <f>SUM(H8:H16)</f>
        <v>85943</v>
      </c>
      <c r="I17" s="93">
        <f>D17-H17</f>
        <v>310057</v>
      </c>
      <c r="J17" s="87"/>
    </row>
    <row r="18" spans="1:10" ht="25.5">
      <c r="A18" s="43">
        <v>1</v>
      </c>
      <c r="B18" s="123" t="s">
        <v>16</v>
      </c>
      <c r="C18" s="44" t="s">
        <v>17</v>
      </c>
      <c r="D18" s="45">
        <v>1</v>
      </c>
      <c r="E18" s="46">
        <v>2000</v>
      </c>
      <c r="F18" s="47">
        <f>D18*E18</f>
        <v>2000</v>
      </c>
      <c r="G18" s="13" t="s">
        <v>32</v>
      </c>
      <c r="H18" s="89"/>
      <c r="I18" s="89">
        <f t="shared" si="0"/>
        <v>2000</v>
      </c>
      <c r="J18" s="87"/>
    </row>
    <row r="19" spans="1:10" ht="42">
      <c r="A19" s="43">
        <v>2</v>
      </c>
      <c r="B19" s="124"/>
      <c r="C19" s="88" t="s">
        <v>67</v>
      </c>
      <c r="D19" s="45">
        <v>2</v>
      </c>
      <c r="E19" s="46">
        <v>20000</v>
      </c>
      <c r="F19" s="47">
        <f>D19*E19</f>
        <v>40000</v>
      </c>
      <c r="G19" s="13" t="s">
        <v>33</v>
      </c>
      <c r="H19" s="89">
        <v>5542</v>
      </c>
      <c r="I19" s="89">
        <f t="shared" si="0"/>
        <v>34458</v>
      </c>
      <c r="J19" s="92" t="s">
        <v>75</v>
      </c>
    </row>
    <row r="20" spans="1:10" ht="25.5" customHeight="1">
      <c r="A20" s="43">
        <v>4</v>
      </c>
      <c r="B20" s="124"/>
      <c r="C20" s="44" t="s">
        <v>18</v>
      </c>
      <c r="D20" s="45">
        <v>1</v>
      </c>
      <c r="E20" s="46">
        <v>50000</v>
      </c>
      <c r="F20" s="47">
        <f>D20*E20</f>
        <v>50000</v>
      </c>
      <c r="G20" s="13" t="s">
        <v>34</v>
      </c>
      <c r="H20" s="89"/>
      <c r="I20" s="89">
        <f t="shared" si="0"/>
        <v>50000</v>
      </c>
      <c r="J20" s="87"/>
    </row>
    <row r="21" spans="1:10" ht="25.5" customHeight="1">
      <c r="A21" s="43">
        <v>5</v>
      </c>
      <c r="B21" s="125"/>
      <c r="C21" s="44" t="s">
        <v>52</v>
      </c>
      <c r="D21" s="45">
        <v>1</v>
      </c>
      <c r="E21" s="46">
        <v>10000</v>
      </c>
      <c r="F21" s="47">
        <f>D21*E21</f>
        <v>10000</v>
      </c>
      <c r="G21" s="13" t="s">
        <v>35</v>
      </c>
      <c r="H21" s="89"/>
      <c r="I21" s="89">
        <f t="shared" si="0"/>
        <v>10000</v>
      </c>
      <c r="J21" s="87"/>
    </row>
    <row r="22" spans="1:10" ht="25.5">
      <c r="A22" s="43">
        <v>6</v>
      </c>
      <c r="B22" s="126"/>
      <c r="C22" s="44" t="s">
        <v>53</v>
      </c>
      <c r="D22" s="45">
        <v>1</v>
      </c>
      <c r="E22" s="46">
        <v>8550</v>
      </c>
      <c r="F22" s="47">
        <f>D22*E22</f>
        <v>8550</v>
      </c>
      <c r="G22" s="13" t="s">
        <v>58</v>
      </c>
      <c r="H22" s="89">
        <v>3400</v>
      </c>
      <c r="I22" s="89">
        <f t="shared" si="0"/>
        <v>5150</v>
      </c>
      <c r="J22" s="87" t="s">
        <v>82</v>
      </c>
    </row>
    <row r="23" spans="1:10" ht="21">
      <c r="A23" s="110" t="s">
        <v>19</v>
      </c>
      <c r="B23" s="110"/>
      <c r="C23" s="110"/>
      <c r="D23" s="111">
        <f>SUM(F18:F22)</f>
        <v>110550</v>
      </c>
      <c r="E23" s="111"/>
      <c r="F23" s="112"/>
      <c r="G23" s="16"/>
      <c r="H23" s="93">
        <f>SUM(H18:H22)</f>
        <v>8942</v>
      </c>
      <c r="I23" s="93">
        <f>D23-H23</f>
        <v>101608</v>
      </c>
      <c r="J23" s="87"/>
    </row>
    <row r="24" spans="1:10" ht="25.5">
      <c r="A24" s="48">
        <v>1</v>
      </c>
      <c r="B24" s="113" t="s">
        <v>54</v>
      </c>
      <c r="C24" s="95" t="s">
        <v>71</v>
      </c>
      <c r="D24" s="49">
        <v>30</v>
      </c>
      <c r="E24" s="50">
        <v>100</v>
      </c>
      <c r="F24" s="57">
        <f>D24*E24</f>
        <v>3000</v>
      </c>
      <c r="G24" s="13" t="s">
        <v>36</v>
      </c>
      <c r="H24" s="89">
        <v>3000</v>
      </c>
      <c r="I24" s="89">
        <f t="shared" si="0"/>
        <v>0</v>
      </c>
      <c r="J24" s="87">
        <v>3</v>
      </c>
    </row>
    <row r="25" spans="1:10" ht="25.5">
      <c r="A25" s="48">
        <v>2</v>
      </c>
      <c r="B25" s="114"/>
      <c r="C25" s="51" t="s">
        <v>72</v>
      </c>
      <c r="D25" s="52">
        <v>2</v>
      </c>
      <c r="E25" s="53">
        <v>9200</v>
      </c>
      <c r="F25" s="57">
        <f>D25*E25</f>
        <v>18400</v>
      </c>
      <c r="G25" s="13" t="s">
        <v>59</v>
      </c>
      <c r="H25" s="89">
        <v>6688</v>
      </c>
      <c r="I25" s="89">
        <f t="shared" si="0"/>
        <v>11712</v>
      </c>
      <c r="J25" s="87">
        <v>5.11</v>
      </c>
    </row>
    <row r="26" spans="1:10" ht="25.5">
      <c r="A26" s="48">
        <v>3</v>
      </c>
      <c r="B26" s="114"/>
      <c r="C26" s="51" t="s">
        <v>55</v>
      </c>
      <c r="D26" s="52">
        <v>1</v>
      </c>
      <c r="E26" s="53">
        <v>20000</v>
      </c>
      <c r="F26" s="57">
        <f>D26*E26</f>
        <v>20000</v>
      </c>
      <c r="G26" s="13" t="s">
        <v>42</v>
      </c>
      <c r="H26" s="89"/>
      <c r="I26" s="89">
        <f t="shared" si="0"/>
        <v>20000</v>
      </c>
      <c r="J26" s="87"/>
    </row>
    <row r="27" spans="1:10" ht="25.5">
      <c r="A27" s="48">
        <v>4</v>
      </c>
      <c r="B27" s="115"/>
      <c r="C27" s="51" t="s">
        <v>56</v>
      </c>
      <c r="D27" s="52">
        <v>25</v>
      </c>
      <c r="E27" s="53">
        <v>400</v>
      </c>
      <c r="F27" s="57">
        <f>D27*E27</f>
        <v>10000</v>
      </c>
      <c r="G27" s="13" t="s">
        <v>60</v>
      </c>
      <c r="H27" s="89"/>
      <c r="I27" s="89">
        <f t="shared" si="0"/>
        <v>10000</v>
      </c>
      <c r="J27" s="87"/>
    </row>
    <row r="28" spans="1:10" ht="21">
      <c r="A28" s="116" t="s">
        <v>57</v>
      </c>
      <c r="B28" s="117"/>
      <c r="C28" s="117"/>
      <c r="D28" s="118">
        <f>SUM(F24:F27)</f>
        <v>51400</v>
      </c>
      <c r="E28" s="119"/>
      <c r="F28" s="120"/>
      <c r="G28" s="16"/>
      <c r="H28" s="93">
        <f>SUM(H24:H27)</f>
        <v>9688</v>
      </c>
      <c r="I28" s="93">
        <f>D28-H28</f>
        <v>41712</v>
      </c>
      <c r="J28" s="87"/>
    </row>
    <row r="29" spans="1:10" ht="25.5">
      <c r="A29" s="121" t="s">
        <v>20</v>
      </c>
      <c r="B29" s="122"/>
      <c r="C29" s="54" t="s">
        <v>21</v>
      </c>
      <c r="D29" s="55">
        <v>1</v>
      </c>
      <c r="E29" s="56">
        <v>12000</v>
      </c>
      <c r="F29" s="58">
        <f>D29*E29</f>
        <v>12000</v>
      </c>
      <c r="G29" s="13" t="s">
        <v>61</v>
      </c>
      <c r="H29" s="89">
        <v>16530</v>
      </c>
      <c r="I29" s="89">
        <f t="shared" si="0"/>
        <v>-4530</v>
      </c>
      <c r="J29" s="87">
        <v>1</v>
      </c>
    </row>
    <row r="30" spans="1:10" ht="21">
      <c r="A30" s="106" t="s">
        <v>22</v>
      </c>
      <c r="B30" s="106"/>
      <c r="C30" s="106"/>
      <c r="D30" s="107">
        <f>D7+D17+D23+D28+F29</f>
        <v>636750</v>
      </c>
      <c r="E30" s="108"/>
      <c r="F30" s="109"/>
      <c r="G30" s="16"/>
      <c r="H30" s="89"/>
      <c r="I30" s="89">
        <f>SUM(I3:I6,I8:I16,I18:I22,I24:I27,I29)</f>
        <v>514975</v>
      </c>
      <c r="J30" s="86"/>
    </row>
  </sheetData>
  <sheetProtection/>
  <mergeCells count="16">
    <mergeCell ref="B18:B22"/>
    <mergeCell ref="A1:F1"/>
    <mergeCell ref="B3:B6"/>
    <mergeCell ref="A7:C7"/>
    <mergeCell ref="D7:F7"/>
    <mergeCell ref="B8:B16"/>
    <mergeCell ref="A17:C17"/>
    <mergeCell ref="D17:F17"/>
    <mergeCell ref="A30:C30"/>
    <mergeCell ref="D30:F30"/>
    <mergeCell ref="A23:C23"/>
    <mergeCell ref="D23:F23"/>
    <mergeCell ref="B24:B27"/>
    <mergeCell ref="A28:C28"/>
    <mergeCell ref="D28:F28"/>
    <mergeCell ref="A29:B29"/>
  </mergeCells>
  <printOptions/>
  <pageMargins left="0.7" right="0.7" top="0.75" bottom="0.75" header="0.3" footer="0.3"/>
  <pageSetup fitToHeight="1" fitToWidth="1" horizontalDpi="600" verticalDpi="600" orientation="landscape" paperSize="12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2023-09-10T23:48:04Z</cp:lastPrinted>
  <dcterms:created xsi:type="dcterms:W3CDTF">2013-08-28T05:44:17Z</dcterms:created>
  <dcterms:modified xsi:type="dcterms:W3CDTF">2023-11-08T04:30:26Z</dcterms:modified>
  <cp:category/>
  <cp:version/>
  <cp:contentType/>
  <cp:contentStatus/>
</cp:coreProperties>
</file>